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riel Dash\"/>
    </mc:Choice>
  </mc:AlternateContent>
  <xr:revisionPtr revIDLastSave="0" documentId="8_{33EEC421-F096-47DB-A871-51BFDF4C1FE5}" xr6:coauthVersionLast="47" xr6:coauthVersionMax="47" xr10:uidLastSave="{00000000-0000-0000-0000-000000000000}"/>
  <bookViews>
    <workbookView xWindow="1935" yWindow="915" windowWidth="26865" windowHeight="15285" xr2:uid="{D7B54EAE-A751-4C0B-A61D-28D37EFD6CB5}"/>
  </bookViews>
  <sheets>
    <sheet name="Configurator" sheetId="1" r:id="rId1"/>
    <sheet name="Options List" sheetId="2" r:id="rId2"/>
    <sheet name="Sheet3" sheetId="3" r:id="rId3"/>
  </sheets>
  <definedNames>
    <definedName name="_xlnm.Print_Area" localSheetId="1">'Options List'!$A$1:$E$51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D6" i="2"/>
  <c r="D8" i="2"/>
  <c r="D9" i="2"/>
  <c r="D10" i="2"/>
  <c r="D12" i="2"/>
  <c r="D13" i="2"/>
  <c r="D15" i="2"/>
  <c r="D16" i="2"/>
  <c r="D17" i="2"/>
  <c r="D19" i="2"/>
  <c r="D20" i="2"/>
  <c r="D21" i="2"/>
  <c r="D22" i="2"/>
  <c r="D24" i="2"/>
  <c r="D25" i="2"/>
  <c r="D27" i="2"/>
  <c r="D28" i="2"/>
  <c r="D29" i="2"/>
  <c r="D31" i="2"/>
  <c r="D32" i="2"/>
  <c r="D33" i="2"/>
  <c r="D35" i="2"/>
  <c r="D36" i="2"/>
  <c r="D38" i="2"/>
  <c r="D39" i="2"/>
  <c r="D40" i="2"/>
  <c r="D41" i="2"/>
  <c r="D43" i="2"/>
  <c r="D44" i="2"/>
  <c r="D45" i="2"/>
  <c r="D46" i="2"/>
  <c r="D48" i="2"/>
  <c r="D49" i="2"/>
  <c r="D50" i="2"/>
  <c r="D51" i="2"/>
  <c r="D5" i="2"/>
  <c r="E35" i="2"/>
  <c r="E6" i="2"/>
  <c r="E8" i="2"/>
  <c r="E9" i="2"/>
  <c r="E10" i="2"/>
  <c r="E12" i="2"/>
  <c r="E13" i="2"/>
  <c r="E15" i="2"/>
  <c r="E16" i="2"/>
  <c r="E17" i="2"/>
  <c r="E19" i="2"/>
  <c r="E20" i="2"/>
  <c r="E21" i="2"/>
  <c r="E22" i="2"/>
  <c r="E24" i="2"/>
  <c r="E25" i="2"/>
  <c r="E27" i="2"/>
  <c r="E28" i="2"/>
  <c r="E29" i="2"/>
  <c r="E31" i="2"/>
  <c r="E32" i="2"/>
  <c r="E33" i="2"/>
  <c r="E36" i="2"/>
  <c r="E38" i="2"/>
  <c r="E39" i="2"/>
  <c r="E40" i="2"/>
  <c r="E41" i="2"/>
  <c r="E43" i="2"/>
  <c r="E44" i="2"/>
  <c r="E45" i="2"/>
  <c r="E46" i="2"/>
  <c r="E48" i="2"/>
  <c r="E49" i="2"/>
  <c r="E50" i="2"/>
  <c r="E51" i="2"/>
  <c r="E5" i="2"/>
  <c r="D14" i="1"/>
  <c r="D16" i="1"/>
  <c r="D18" i="1"/>
  <c r="D20" i="1"/>
  <c r="D22" i="1"/>
  <c r="D24" i="1"/>
  <c r="D26" i="1"/>
  <c r="D28" i="1"/>
  <c r="D30" i="1"/>
  <c r="D12" i="1"/>
  <c r="E12" i="1" l="1"/>
  <c r="F12" i="1"/>
  <c r="E14" i="1"/>
  <c r="F14" i="1"/>
  <c r="E16" i="1"/>
  <c r="F16" i="1"/>
  <c r="E18" i="1"/>
  <c r="F18" i="1"/>
  <c r="E20" i="1"/>
  <c r="F20" i="1"/>
  <c r="E22" i="1"/>
  <c r="F22" i="1"/>
  <c r="E24" i="1"/>
  <c r="F24" i="1"/>
  <c r="E26" i="1"/>
  <c r="F26" i="1"/>
  <c r="E28" i="1"/>
  <c r="F28" i="1"/>
  <c r="E30" i="1"/>
  <c r="F30" i="1"/>
  <c r="D10" i="1"/>
  <c r="E10" i="1" s="1"/>
  <c r="D8" i="1"/>
  <c r="F10" i="1" l="1"/>
  <c r="D31" i="1"/>
  <c r="E8" i="1"/>
  <c r="E31" i="1" s="1"/>
  <c r="F31" i="1" l="1"/>
</calcChain>
</file>

<file path=xl/sharedStrings.xml><?xml version="1.0" encoding="utf-8"?>
<sst xmlns="http://schemas.openxmlformats.org/spreadsheetml/2006/main" count="122" uniqueCount="64">
  <si>
    <t>Base Bike</t>
  </si>
  <si>
    <t>Power</t>
  </si>
  <si>
    <t>Urban 208Wh Battery Range Extender</t>
  </si>
  <si>
    <t>Adventure 171Wh Battery Range Extender</t>
  </si>
  <si>
    <t>Wheels</t>
  </si>
  <si>
    <t>Brakes</t>
  </si>
  <si>
    <t>Brooks C13 Rubber and Cotton Saddle with Carbon Rails</t>
  </si>
  <si>
    <t>Carbon Bottle Cage - Side Entry</t>
  </si>
  <si>
    <t>Carbon Luggage Rack</t>
  </si>
  <si>
    <t>Mudgaurds</t>
  </si>
  <si>
    <t>Lighting</t>
  </si>
  <si>
    <t>Selection</t>
  </si>
  <si>
    <t>UK</t>
  </si>
  <si>
    <t>VAT</t>
  </si>
  <si>
    <t>Total</t>
  </si>
  <si>
    <t>Ariel Dash Urban</t>
  </si>
  <si>
    <t>Ariel Dash Adventure</t>
  </si>
  <si>
    <t>Ariel Dash Urban - Small</t>
  </si>
  <si>
    <t>Ariel Dash Urban - Medium</t>
  </si>
  <si>
    <t>Ariel Dash Urban - Large</t>
  </si>
  <si>
    <t>Ariel Dash Urban - Extra Large</t>
  </si>
  <si>
    <t>Ariel Dash Adventure - Small</t>
  </si>
  <si>
    <t>Ariel Dash Adventure - Medium</t>
  </si>
  <si>
    <t>Ariel Dash Adventure - Large</t>
  </si>
  <si>
    <t>Ariel Dash Adventure - Extra Large</t>
  </si>
  <si>
    <t>No Range Extender</t>
  </si>
  <si>
    <t>ÆRA GR|23 Alloy Rims With Hope Pro4 Front Hub</t>
  </si>
  <si>
    <t>ÆRA GR|50 Carbon Rims With Hope Pro4 Front Hub</t>
  </si>
  <si>
    <t>Shimano GRX BR-RX400 Callipers With Solid Discs</t>
  </si>
  <si>
    <t>Hope RX4 Callipers With Hope Floating Discs</t>
  </si>
  <si>
    <t>Shimano GRX BR-RX400 Callipers With Hope Floating Discs</t>
  </si>
  <si>
    <t>Handlebars</t>
  </si>
  <si>
    <t>Urban Carbon - ZIPP Vukabull Carbon</t>
  </si>
  <si>
    <t>Adventure Carbon - FSA K-Wing Carbon</t>
  </si>
  <si>
    <t>Adventure Alloy - FSA A Wing</t>
  </si>
  <si>
    <t>Urban Alloy - ZIPP Vuka Alumina</t>
  </si>
  <si>
    <t>Saddle</t>
  </si>
  <si>
    <t>Standard Saddle</t>
  </si>
  <si>
    <t>Pedals</t>
  </si>
  <si>
    <t>No Pedals</t>
  </si>
  <si>
    <t>OneUp Components - Composite</t>
  </si>
  <si>
    <t>OneUp Components - Aluminium</t>
  </si>
  <si>
    <t>Quadlock</t>
  </si>
  <si>
    <t>No Mount</t>
  </si>
  <si>
    <t>Quadlock Out Front Mount Pro - Mount Only</t>
  </si>
  <si>
    <t>No Bottle Cage</t>
  </si>
  <si>
    <r>
      <rPr>
        <b/>
        <sz val="8"/>
        <color theme="1"/>
        <rFont val="Aptos Narrow"/>
        <family val="2"/>
        <scheme val="minor"/>
      </rPr>
      <t>Urban</t>
    </r>
    <r>
      <rPr>
        <sz val="8"/>
        <color theme="1"/>
        <rFont val="Aptos Narrow"/>
        <family val="2"/>
        <scheme val="minor"/>
      </rPr>
      <t xml:space="preserve"> 208Wh Battery Range Extender</t>
    </r>
  </si>
  <si>
    <r>
      <rPr>
        <b/>
        <sz val="8"/>
        <color theme="1"/>
        <rFont val="Aptos Narrow"/>
        <family val="2"/>
        <scheme val="minor"/>
      </rPr>
      <t>Adventure</t>
    </r>
    <r>
      <rPr>
        <sz val="8"/>
        <color theme="1"/>
        <rFont val="Aptos Narrow"/>
        <family val="2"/>
        <scheme val="minor"/>
      </rPr>
      <t xml:space="preserve"> 171Wh Battery Range Extender</t>
    </r>
  </si>
  <si>
    <t>Bottle Cage</t>
  </si>
  <si>
    <t>Luggage</t>
  </si>
  <si>
    <t>No Luggage Rack</t>
  </si>
  <si>
    <t>Carbon Luggage Rack With Waterproof Top Bag (18L)</t>
  </si>
  <si>
    <t>Carbon Luggage Rack With Waterproof Top Bag And Panniers (62L)</t>
  </si>
  <si>
    <t>No Mudguards</t>
  </si>
  <si>
    <t>Front Mudguard Only</t>
  </si>
  <si>
    <t>Rear Mudguard Only</t>
  </si>
  <si>
    <t>Front And Rear Mudguards</t>
  </si>
  <si>
    <t>No Lights</t>
  </si>
  <si>
    <t>Supernova M99 Mini Pure 25 Headlight Only</t>
  </si>
  <si>
    <t>Supernova E3 Tail Light Only</t>
  </si>
  <si>
    <t>Supernova Headlight And Tail Light</t>
  </si>
  <si>
    <t>Quadlock Out Front Mount Pro And Phone Case</t>
  </si>
  <si>
    <t>Mudguards</t>
  </si>
  <si>
    <t>Price List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</si>
</sst>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u/>
      <sz val="10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/>
    <xf numFmtId="0" fontId="2" fillId="2" borderId="0" xfId="0" applyFont="1" applyFill="1"/>
    <xf numFmtId="0" fontId="0" fillId="2" borderId="0" xfId="0" applyFill="1"/>
    <xf numFmtId="0" fontId="0" fillId="2" borderId="17" xfId="0" applyFill="1" applyBorder="1"/>
    <xf numFmtId="0" fontId="0" fillId="2" borderId="7" xfId="0" applyFill="1" applyBorder="1"/>
    <xf numFmtId="44" fontId="0" fillId="2" borderId="20" xfId="0" applyNumberFormat="1" applyFill="1" applyBorder="1"/>
    <xf numFmtId="44" fontId="0" fillId="2" borderId="12" xfId="0" applyNumberFormat="1" applyFill="1" applyBorder="1"/>
    <xf numFmtId="44" fontId="0" fillId="2" borderId="16" xfId="0" applyNumberFormat="1" applyFill="1" applyBorder="1"/>
    <xf numFmtId="0" fontId="0" fillId="2" borderId="9" xfId="0" applyFill="1" applyBorder="1"/>
    <xf numFmtId="44" fontId="0" fillId="2" borderId="21" xfId="0" applyNumberFormat="1" applyFill="1" applyBorder="1"/>
    <xf numFmtId="44" fontId="0" fillId="2" borderId="22" xfId="0" applyNumberFormat="1" applyFill="1" applyBorder="1"/>
    <xf numFmtId="44" fontId="0" fillId="2" borderId="23" xfId="0" applyNumberForma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49" fontId="4" fillId="2" borderId="0" xfId="1" applyNumberFormat="1" applyFont="1" applyFill="1" applyBorder="1" applyAlignment="1" applyProtection="1">
      <alignment horizontal="left"/>
    </xf>
    <xf numFmtId="44" fontId="3" fillId="2" borderId="13" xfId="1" applyFont="1" applyFill="1" applyBorder="1" applyProtection="1"/>
    <xf numFmtId="44" fontId="3" fillId="2" borderId="14" xfId="1" applyFont="1" applyFill="1" applyBorder="1" applyProtection="1"/>
    <xf numFmtId="44" fontId="3" fillId="2" borderId="15" xfId="1" applyFont="1" applyFill="1" applyBorder="1" applyProtection="1"/>
    <xf numFmtId="44" fontId="4" fillId="2" borderId="8" xfId="1" applyFont="1" applyFill="1" applyBorder="1" applyAlignment="1" applyProtection="1">
      <alignment horizontal="right"/>
    </xf>
    <xf numFmtId="44" fontId="4" fillId="2" borderId="9" xfId="1" applyFont="1" applyFill="1" applyBorder="1" applyAlignment="1" applyProtection="1">
      <alignment horizontal="right"/>
    </xf>
    <xf numFmtId="44" fontId="3" fillId="2" borderId="10" xfId="1" applyFont="1" applyFill="1" applyBorder="1" applyAlignment="1" applyProtection="1">
      <alignment horizontal="right"/>
    </xf>
    <xf numFmtId="0" fontId="3" fillId="2" borderId="0" xfId="0" applyFont="1" applyFill="1" applyAlignment="1">
      <alignment horizontal="left"/>
    </xf>
    <xf numFmtId="49" fontId="4" fillId="2" borderId="7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right"/>
    </xf>
    <xf numFmtId="49" fontId="3" fillId="2" borderId="0" xfId="0" applyNumberFormat="1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right" vertical="top" wrapText="1"/>
    </xf>
    <xf numFmtId="49" fontId="3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left"/>
    </xf>
    <xf numFmtId="49" fontId="4" fillId="2" borderId="7" xfId="0" applyNumberFormat="1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3" fillId="2" borderId="0" xfId="0" applyFont="1" applyFill="1"/>
    <xf numFmtId="0" fontId="3" fillId="2" borderId="4" xfId="0" applyFont="1" applyFill="1" applyBorder="1"/>
    <xf numFmtId="0" fontId="3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44" fontId="3" fillId="2" borderId="3" xfId="1" applyFont="1" applyFill="1" applyBorder="1" applyAlignment="1" applyProtection="1">
      <alignment horizontal="center" vertical="center"/>
    </xf>
    <xf numFmtId="44" fontId="3" fillId="2" borderId="33" xfId="1" applyFont="1" applyFill="1" applyBorder="1" applyAlignment="1" applyProtection="1">
      <alignment horizontal="center" vertical="center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44" fontId="3" fillId="2" borderId="1" xfId="1" applyFont="1" applyFill="1" applyBorder="1" applyAlignment="1" applyProtection="1">
      <alignment horizontal="center" vertical="center"/>
    </xf>
    <xf numFmtId="44" fontId="3" fillId="2" borderId="32" xfId="1" applyFont="1" applyFill="1" applyBorder="1" applyAlignment="1" applyProtection="1">
      <alignment horizontal="center" vertical="center"/>
    </xf>
    <xf numFmtId="44" fontId="3" fillId="2" borderId="2" xfId="1" applyFont="1" applyFill="1" applyBorder="1" applyAlignment="1" applyProtection="1">
      <alignment horizontal="center" vertical="center"/>
    </xf>
    <xf numFmtId="44" fontId="3" fillId="2" borderId="17" xfId="1" applyFont="1" applyFill="1" applyBorder="1" applyAlignment="1" applyProtection="1">
      <alignment horizontal="center" vertical="center"/>
    </xf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1</xdr:row>
      <xdr:rowOff>1</xdr:rowOff>
    </xdr:from>
    <xdr:to>
      <xdr:col>2</xdr:col>
      <xdr:colOff>3486150</xdr:colOff>
      <xdr:row>5</xdr:row>
      <xdr:rowOff>82298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8E2920D-B7BC-4FD9-AD6F-E4B8933F4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190501"/>
          <a:ext cx="3019425" cy="87287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0</xdr:row>
      <xdr:rowOff>123826</xdr:rowOff>
    </xdr:from>
    <xdr:to>
      <xdr:col>2</xdr:col>
      <xdr:colOff>155229</xdr:colOff>
      <xdr:row>5</xdr:row>
      <xdr:rowOff>114301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357DA17-4F2F-4F59-8A57-52611A75A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23826"/>
          <a:ext cx="669579" cy="971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1</xdr:col>
      <xdr:colOff>602904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481645-C778-447C-9867-76F00EB66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0"/>
          <a:ext cx="669579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781050</xdr:colOff>
      <xdr:row>0</xdr:row>
      <xdr:rowOff>66675</xdr:rowOff>
    </xdr:from>
    <xdr:to>
      <xdr:col>1</xdr:col>
      <xdr:colOff>3800475</xdr:colOff>
      <xdr:row>2</xdr:row>
      <xdr:rowOff>25147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D5AF9E-D434-459E-9E21-CA21D4572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66675"/>
          <a:ext cx="3019425" cy="872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AFBB3-F79A-4EB0-A16A-03865B958C95}">
  <dimension ref="A1:F32"/>
  <sheetViews>
    <sheetView tabSelected="1" workbookViewId="0">
      <selection activeCell="F8" sqref="F8"/>
    </sheetView>
  </sheetViews>
  <sheetFormatPr defaultRowHeight="15" x14ac:dyDescent="0.25"/>
  <cols>
    <col min="1" max="1" width="2.7109375" style="3" customWidth="1"/>
    <col min="2" max="2" width="9.140625" style="3"/>
    <col min="3" max="3" width="57" style="3" customWidth="1"/>
    <col min="4" max="6" width="12.7109375" style="3" customWidth="1"/>
    <col min="7" max="16384" width="9.140625" style="3"/>
  </cols>
  <sheetData>
    <row r="1" spans="1:6" x14ac:dyDescent="0.25">
      <c r="A1" s="24"/>
      <c r="B1" s="14"/>
      <c r="C1" s="25"/>
      <c r="D1" s="26"/>
      <c r="E1" s="26"/>
      <c r="F1" s="14"/>
    </row>
    <row r="2" spans="1:6" x14ac:dyDescent="0.25">
      <c r="A2" s="24"/>
      <c r="B2" s="14"/>
      <c r="C2" s="25"/>
      <c r="D2" s="26"/>
      <c r="E2" s="26"/>
      <c r="F2" s="14"/>
    </row>
    <row r="3" spans="1:6" x14ac:dyDescent="0.25">
      <c r="A3" s="24"/>
      <c r="B3" s="14"/>
      <c r="C3" s="25"/>
      <c r="D3" s="26"/>
      <c r="E3" s="26"/>
      <c r="F3" s="14"/>
    </row>
    <row r="4" spans="1:6" ht="15.75" thickBot="1" x14ac:dyDescent="0.3">
      <c r="A4" s="27"/>
      <c r="B4" s="14"/>
      <c r="C4" s="25"/>
      <c r="D4" s="26"/>
      <c r="E4" s="26"/>
      <c r="F4" s="14"/>
    </row>
    <row r="5" spans="1:6" ht="16.5" thickBot="1" x14ac:dyDescent="0.3">
      <c r="A5" s="28"/>
      <c r="B5" s="14"/>
      <c r="C5" s="29"/>
      <c r="D5" s="40" t="s">
        <v>11</v>
      </c>
      <c r="E5" s="41"/>
      <c r="F5" s="42"/>
    </row>
    <row r="6" spans="1:6" x14ac:dyDescent="0.25">
      <c r="A6" s="30"/>
      <c r="B6" s="14"/>
      <c r="C6" s="31"/>
      <c r="D6" s="44" t="s">
        <v>12</v>
      </c>
      <c r="E6" s="46" t="s">
        <v>13</v>
      </c>
      <c r="F6" s="38" t="s">
        <v>14</v>
      </c>
    </row>
    <row r="7" spans="1:6" x14ac:dyDescent="0.25">
      <c r="A7" s="13"/>
      <c r="B7" s="36" t="s">
        <v>0</v>
      </c>
      <c r="C7" s="37"/>
      <c r="D7" s="45"/>
      <c r="E7" s="47"/>
      <c r="F7" s="39"/>
    </row>
    <row r="8" spans="1:6" x14ac:dyDescent="0.25">
      <c r="A8" s="13"/>
      <c r="B8" s="14"/>
      <c r="C8" s="32" t="s">
        <v>17</v>
      </c>
      <c r="D8" s="19">
        <f>_xlfn.XLOOKUP(_xlfn.TEXTBEFORE(C8," ",3),'Options List'!B5:B49,'Options List'!C5:C49,0,0,1)</f>
        <v>8320</v>
      </c>
      <c r="E8" s="20">
        <f>D8*0.2</f>
        <v>1664</v>
      </c>
      <c r="F8" s="21">
        <f>D8*1.2</f>
        <v>9984</v>
      </c>
    </row>
    <row r="9" spans="1:6" x14ac:dyDescent="0.25">
      <c r="A9" s="13"/>
      <c r="B9" s="36" t="s">
        <v>1</v>
      </c>
      <c r="C9" s="37"/>
      <c r="D9" s="19"/>
      <c r="E9" s="20"/>
      <c r="F9" s="21"/>
    </row>
    <row r="10" spans="1:6" x14ac:dyDescent="0.25">
      <c r="A10" s="13"/>
      <c r="B10" s="14"/>
      <c r="C10" s="32" t="s">
        <v>25</v>
      </c>
      <c r="D10" s="19">
        <f>_xlfn.XLOOKUP(C10,'Options List'!B5:B49,'Options List'!C5:C49,0,0,1)</f>
        <v>0</v>
      </c>
      <c r="E10" s="20">
        <f t="shared" ref="E10:E30" si="0">D10*0.2</f>
        <v>0</v>
      </c>
      <c r="F10" s="21">
        <f t="shared" ref="F10:F30" si="1">D10*1.2</f>
        <v>0</v>
      </c>
    </row>
    <row r="11" spans="1:6" x14ac:dyDescent="0.25">
      <c r="A11" s="13"/>
      <c r="B11" s="36" t="s">
        <v>4</v>
      </c>
      <c r="C11" s="37"/>
      <c r="D11" s="19"/>
      <c r="E11" s="20"/>
      <c r="F11" s="21"/>
    </row>
    <row r="12" spans="1:6" x14ac:dyDescent="0.25">
      <c r="A12" s="13"/>
      <c r="B12" s="14"/>
      <c r="C12" s="32" t="s">
        <v>26</v>
      </c>
      <c r="D12" s="19">
        <f>_xlfn.XLOOKUP(C12,'Options List'!B7:B51,'Options List'!C7:C51,0,0,1)</f>
        <v>0</v>
      </c>
      <c r="E12" s="20">
        <f t="shared" si="0"/>
        <v>0</v>
      </c>
      <c r="F12" s="21">
        <f t="shared" si="1"/>
        <v>0</v>
      </c>
    </row>
    <row r="13" spans="1:6" x14ac:dyDescent="0.25">
      <c r="A13" s="13"/>
      <c r="B13" s="36" t="s">
        <v>5</v>
      </c>
      <c r="C13" s="43"/>
      <c r="D13" s="19"/>
      <c r="E13" s="20"/>
      <c r="F13" s="21"/>
    </row>
    <row r="14" spans="1:6" x14ac:dyDescent="0.25">
      <c r="A14" s="13"/>
      <c r="B14" s="22"/>
      <c r="C14" s="33" t="s">
        <v>28</v>
      </c>
      <c r="D14" s="19">
        <f>_xlfn.XLOOKUP(C14,'Options List'!B9:B53,'Options List'!C9:C53,0,0,1)</f>
        <v>0</v>
      </c>
      <c r="E14" s="20">
        <f t="shared" si="0"/>
        <v>0</v>
      </c>
      <c r="F14" s="21">
        <f t="shared" si="1"/>
        <v>0</v>
      </c>
    </row>
    <row r="15" spans="1:6" x14ac:dyDescent="0.25">
      <c r="A15" s="13"/>
      <c r="B15" s="36" t="s">
        <v>31</v>
      </c>
      <c r="C15" s="43"/>
      <c r="D15" s="19"/>
      <c r="E15" s="20"/>
      <c r="F15" s="21"/>
    </row>
    <row r="16" spans="1:6" x14ac:dyDescent="0.25">
      <c r="A16" s="13"/>
      <c r="B16" s="22"/>
      <c r="C16" s="33" t="s">
        <v>35</v>
      </c>
      <c r="D16" s="19">
        <f>_xlfn.XLOOKUP(C16,'Options List'!B12:B56,'Options List'!C12:C56,0,0,1)</f>
        <v>0</v>
      </c>
      <c r="E16" s="20">
        <f t="shared" si="0"/>
        <v>0</v>
      </c>
      <c r="F16" s="21">
        <f t="shared" si="1"/>
        <v>0</v>
      </c>
    </row>
    <row r="17" spans="1:6" x14ac:dyDescent="0.25">
      <c r="A17" s="13"/>
      <c r="B17" s="36" t="s">
        <v>36</v>
      </c>
      <c r="C17" s="37"/>
      <c r="D17" s="19"/>
      <c r="E17" s="20"/>
      <c r="F17" s="21"/>
    </row>
    <row r="18" spans="1:6" x14ac:dyDescent="0.25">
      <c r="A18" s="13"/>
      <c r="B18" s="14"/>
      <c r="C18" s="32" t="s">
        <v>37</v>
      </c>
      <c r="D18" s="19">
        <f>_xlfn.XLOOKUP(C18,'Options List'!B14:B58,'Options List'!C14:C58,0,0,1)</f>
        <v>0</v>
      </c>
      <c r="E18" s="20">
        <f t="shared" si="0"/>
        <v>0</v>
      </c>
      <c r="F18" s="21">
        <f t="shared" si="1"/>
        <v>0</v>
      </c>
    </row>
    <row r="19" spans="1:6" x14ac:dyDescent="0.25">
      <c r="A19" s="13"/>
      <c r="B19" s="36" t="s">
        <v>38</v>
      </c>
      <c r="C19" s="37"/>
      <c r="D19" s="19"/>
      <c r="E19" s="20"/>
      <c r="F19" s="21"/>
    </row>
    <row r="20" spans="1:6" x14ac:dyDescent="0.25">
      <c r="A20" s="13"/>
      <c r="B20" s="14"/>
      <c r="C20" s="32" t="s">
        <v>39</v>
      </c>
      <c r="D20" s="19">
        <f>_xlfn.XLOOKUP(C20,'Options List'!B16:B60,'Options List'!C16:C60,0,0,1)</f>
        <v>0</v>
      </c>
      <c r="E20" s="20">
        <f t="shared" si="0"/>
        <v>0</v>
      </c>
      <c r="F20" s="21">
        <f t="shared" si="1"/>
        <v>0</v>
      </c>
    </row>
    <row r="21" spans="1:6" x14ac:dyDescent="0.25">
      <c r="A21" s="13"/>
      <c r="B21" s="36" t="s">
        <v>42</v>
      </c>
      <c r="C21" s="37"/>
      <c r="D21" s="19"/>
      <c r="E21" s="20"/>
      <c r="F21" s="21"/>
    </row>
    <row r="22" spans="1:6" x14ac:dyDescent="0.25">
      <c r="A22" s="13"/>
      <c r="B22" s="14"/>
      <c r="C22" s="32" t="s">
        <v>43</v>
      </c>
      <c r="D22" s="19">
        <f>_xlfn.XLOOKUP(C22,'Options List'!B17:B61,'Options List'!C17:C61,0,0,1)</f>
        <v>0</v>
      </c>
      <c r="E22" s="20">
        <f t="shared" si="0"/>
        <v>0</v>
      </c>
      <c r="F22" s="21">
        <f t="shared" si="1"/>
        <v>0</v>
      </c>
    </row>
    <row r="23" spans="1:6" x14ac:dyDescent="0.25">
      <c r="A23" s="13"/>
      <c r="B23" s="36" t="s">
        <v>48</v>
      </c>
      <c r="C23" s="43"/>
      <c r="D23" s="19"/>
      <c r="E23" s="20"/>
      <c r="F23" s="21"/>
    </row>
    <row r="24" spans="1:6" x14ac:dyDescent="0.25">
      <c r="A24" s="13"/>
      <c r="B24" s="14"/>
      <c r="C24" s="32" t="s">
        <v>45</v>
      </c>
      <c r="D24" s="19">
        <f>_xlfn.XLOOKUP(C24,'Options List'!B21:B63,'Options List'!C21:C63,0,0,1)</f>
        <v>0</v>
      </c>
      <c r="E24" s="20">
        <f t="shared" si="0"/>
        <v>0</v>
      </c>
      <c r="F24" s="21">
        <f t="shared" si="1"/>
        <v>0</v>
      </c>
    </row>
    <row r="25" spans="1:6" x14ac:dyDescent="0.25">
      <c r="A25" s="13"/>
      <c r="B25" s="34" t="s">
        <v>49</v>
      </c>
      <c r="C25" s="35"/>
      <c r="D25" s="19"/>
      <c r="E25" s="20"/>
      <c r="F25" s="21"/>
    </row>
    <row r="26" spans="1:6" x14ac:dyDescent="0.25">
      <c r="A26" s="13"/>
      <c r="B26" s="14"/>
      <c r="C26" s="32" t="s">
        <v>50</v>
      </c>
      <c r="D26" s="19">
        <f>_xlfn.XLOOKUP(C26,'Options List'!B25:B65,'Options List'!C25:C65,0,0,1)</f>
        <v>0</v>
      </c>
      <c r="E26" s="20">
        <f t="shared" si="0"/>
        <v>0</v>
      </c>
      <c r="F26" s="21">
        <f t="shared" si="1"/>
        <v>0</v>
      </c>
    </row>
    <row r="27" spans="1:6" x14ac:dyDescent="0.25">
      <c r="A27" s="13"/>
      <c r="B27" s="14" t="s">
        <v>62</v>
      </c>
      <c r="C27" s="23"/>
      <c r="D27" s="19"/>
      <c r="E27" s="20"/>
      <c r="F27" s="21"/>
    </row>
    <row r="28" spans="1:6" x14ac:dyDescent="0.25">
      <c r="A28" s="13"/>
      <c r="B28" s="14"/>
      <c r="C28" s="32" t="s">
        <v>53</v>
      </c>
      <c r="D28" s="19">
        <f>_xlfn.XLOOKUP(C28,'Options List'!B33:B68,'Options List'!C33:C68,0,0,1)</f>
        <v>0</v>
      </c>
      <c r="E28" s="20">
        <f t="shared" si="0"/>
        <v>0</v>
      </c>
      <c r="F28" s="21">
        <f t="shared" si="1"/>
        <v>0</v>
      </c>
    </row>
    <row r="29" spans="1:6" x14ac:dyDescent="0.25">
      <c r="A29" s="13"/>
      <c r="B29" s="36" t="s">
        <v>10</v>
      </c>
      <c r="C29" s="37"/>
      <c r="D29" s="19"/>
      <c r="E29" s="20"/>
      <c r="F29" s="21"/>
    </row>
    <row r="30" spans="1:6" ht="15.75" thickBot="1" x14ac:dyDescent="0.3">
      <c r="A30" s="13"/>
      <c r="B30" s="14"/>
      <c r="C30" s="32" t="s">
        <v>57</v>
      </c>
      <c r="D30" s="19">
        <f>_xlfn.XLOOKUP(C30,'Options List'!B39:B71,'Options List'!C39:C71,0,0,1)</f>
        <v>0</v>
      </c>
      <c r="E30" s="20">
        <f t="shared" si="0"/>
        <v>0</v>
      </c>
      <c r="F30" s="21">
        <f t="shared" si="1"/>
        <v>0</v>
      </c>
    </row>
    <row r="31" spans="1:6" ht="16.5" thickTop="1" thickBot="1" x14ac:dyDescent="0.3">
      <c r="A31" s="13"/>
      <c r="B31" s="14"/>
      <c r="C31" s="15"/>
      <c r="D31" s="16">
        <f>SUM(D7:D30)</f>
        <v>8320</v>
      </c>
      <c r="E31" s="17">
        <f>SUM(E7:E30)</f>
        <v>1664</v>
      </c>
      <c r="F31" s="18">
        <f>SUM(F7:F30)</f>
        <v>9984</v>
      </c>
    </row>
    <row r="32" spans="1:6" ht="15.75" thickTop="1" x14ac:dyDescent="0.25"/>
  </sheetData>
  <mergeCells count="15">
    <mergeCell ref="F6:F7"/>
    <mergeCell ref="D5:F5"/>
    <mergeCell ref="B13:C13"/>
    <mergeCell ref="B15:C15"/>
    <mergeCell ref="B23:C23"/>
    <mergeCell ref="B7:C7"/>
    <mergeCell ref="B17:C17"/>
    <mergeCell ref="B19:C19"/>
    <mergeCell ref="D6:D7"/>
    <mergeCell ref="E6:E7"/>
    <mergeCell ref="B25:C25"/>
    <mergeCell ref="B21:C21"/>
    <mergeCell ref="B29:C29"/>
    <mergeCell ref="B11:C11"/>
    <mergeCell ref="B9:C9"/>
  </mergeCells>
  <pageMargins left="0.7" right="0.7" top="0.75" bottom="0.75" header="0.3" footer="0.3"/>
  <pageSetup paperSize="9" orientation="portrait" verticalDpi="0" r:id="rId1"/>
  <ignoredErrors>
    <ignoredError sqref="D8 D10 D12 D14 D18 D20 D22 D24 D26 D28 D30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showInputMessage="1" showErrorMessage="1" xr:uid="{5FB82F6B-C994-4AAE-925D-D2C069F895FA}">
          <x14:formula1>
            <xm:f>Sheet3!$A$2:$A$9</xm:f>
          </x14:formula1>
          <xm:sqref>C8</xm:sqref>
        </x14:dataValidation>
        <x14:dataValidation type="list" allowBlank="1" showInputMessage="1" showErrorMessage="1" xr:uid="{B89A31C4-B281-471A-8AF0-EB43B41D0182}">
          <x14:formula1>
            <xm:f>Sheet3!$B$2:$B$4</xm:f>
          </x14:formula1>
          <xm:sqref>C10</xm:sqref>
        </x14:dataValidation>
        <x14:dataValidation type="list" showInputMessage="1" showErrorMessage="1" xr:uid="{33740CB0-ECEE-40DE-94BC-9A515268FF5A}">
          <x14:formula1>
            <xm:f>Sheet3!$C$2:$C$3</xm:f>
          </x14:formula1>
          <xm:sqref>C12</xm:sqref>
        </x14:dataValidation>
        <x14:dataValidation type="list" showInputMessage="1" showErrorMessage="1" xr:uid="{54761AB6-9E34-4EC9-AED3-7B6747EE6674}">
          <x14:formula1>
            <xm:f>Sheet3!$D$2:$D$4</xm:f>
          </x14:formula1>
          <xm:sqref>C14</xm:sqref>
        </x14:dataValidation>
        <x14:dataValidation type="list" showInputMessage="1" showErrorMessage="1" xr:uid="{A91177E5-DDA2-4B4C-A138-631DE19F38A8}">
          <x14:formula1>
            <xm:f>Sheet3!$E$2:$E$5</xm:f>
          </x14:formula1>
          <xm:sqref>C16</xm:sqref>
        </x14:dataValidation>
        <x14:dataValidation type="list" showInputMessage="1" showErrorMessage="1" xr:uid="{F79B71A9-C468-4FB0-9222-B2FAF94B8AC1}">
          <x14:formula1>
            <xm:f>Sheet3!$F$2:$F$3</xm:f>
          </x14:formula1>
          <xm:sqref>C18</xm:sqref>
        </x14:dataValidation>
        <x14:dataValidation type="list" allowBlank="1" showInputMessage="1" showErrorMessage="1" xr:uid="{352A4F43-5914-427C-9ACF-73329668D8BC}">
          <x14:formula1>
            <xm:f>Sheet3!$G$2:$G$4</xm:f>
          </x14:formula1>
          <xm:sqref>C20</xm:sqref>
        </x14:dataValidation>
        <x14:dataValidation type="list" allowBlank="1" showInputMessage="1" showErrorMessage="1" xr:uid="{7FA5D96F-EC1A-40C9-886F-78B2C3C8B7A3}">
          <x14:formula1>
            <xm:f>Sheet3!$H$2:$H$4</xm:f>
          </x14:formula1>
          <xm:sqref>C22</xm:sqref>
        </x14:dataValidation>
        <x14:dataValidation type="list" allowBlank="1" showInputMessage="1" showErrorMessage="1" xr:uid="{8D7E0EB1-9C8E-453D-982E-B2DAEC70E236}">
          <x14:formula1>
            <xm:f>Sheet3!$I$2:$I$3</xm:f>
          </x14:formula1>
          <xm:sqref>C24</xm:sqref>
        </x14:dataValidation>
        <x14:dataValidation type="list" allowBlank="1" showInputMessage="1" showErrorMessage="1" xr:uid="{40BFF6EE-5FA9-48C3-AA55-48A364E0F8C3}">
          <x14:formula1>
            <xm:f>Sheet3!$J$2:$J$5</xm:f>
          </x14:formula1>
          <xm:sqref>C26</xm:sqref>
        </x14:dataValidation>
        <x14:dataValidation type="list" allowBlank="1" showInputMessage="1" showErrorMessage="1" xr:uid="{4D29CF6A-B593-47A6-BEF2-6502FEA61FF5}">
          <x14:formula1>
            <xm:f>Sheet3!$K$2:$K$5</xm:f>
          </x14:formula1>
          <xm:sqref>C28</xm:sqref>
        </x14:dataValidation>
        <x14:dataValidation type="list" allowBlank="1" showInputMessage="1" showErrorMessage="1" xr:uid="{D07B4410-ABC5-4C93-A8E6-59B47E5B2EED}">
          <x14:formula1>
            <xm:f>Sheet3!$L$2:$L$5</xm:f>
          </x14:formula1>
          <xm:sqref>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97677-5707-4237-8F75-CC6D3A4210FB}">
  <dimension ref="A1:E51"/>
  <sheetViews>
    <sheetView topLeftCell="A14" workbookViewId="0">
      <selection activeCell="K13" sqref="K13"/>
    </sheetView>
  </sheetViews>
  <sheetFormatPr defaultRowHeight="15" x14ac:dyDescent="0.25"/>
  <cols>
    <col min="1" max="1" width="3" style="2" customWidth="1"/>
    <col min="2" max="2" width="59" style="3" customWidth="1"/>
    <col min="3" max="5" width="11.7109375" style="3" customWidth="1"/>
    <col min="6" max="16384" width="9.140625" style="3"/>
  </cols>
  <sheetData>
    <row r="1" spans="1:5" ht="56.25" customHeight="1" x14ac:dyDescent="0.25"/>
    <row r="2" spans="1:5" ht="15.75" x14ac:dyDescent="0.25">
      <c r="C2" s="48" t="s">
        <v>63</v>
      </c>
      <c r="D2" s="49"/>
      <c r="E2" s="50"/>
    </row>
    <row r="3" spans="1:5" ht="9.75" customHeight="1" x14ac:dyDescent="0.25">
      <c r="C3" s="51" t="s">
        <v>12</v>
      </c>
      <c r="D3" s="53" t="s">
        <v>13</v>
      </c>
      <c r="E3" s="55" t="s">
        <v>14</v>
      </c>
    </row>
    <row r="4" spans="1:5" ht="14.45" customHeight="1" x14ac:dyDescent="0.25">
      <c r="A4" s="2" t="s">
        <v>0</v>
      </c>
      <c r="B4" s="4"/>
      <c r="C4" s="52"/>
      <c r="D4" s="54"/>
      <c r="E4" s="56"/>
    </row>
    <row r="5" spans="1:5" ht="14.45" customHeight="1" x14ac:dyDescent="0.25">
      <c r="B5" s="5" t="s">
        <v>15</v>
      </c>
      <c r="C5" s="6">
        <v>8320</v>
      </c>
      <c r="D5" s="7">
        <f>C5*0.2</f>
        <v>1664</v>
      </c>
      <c r="E5" s="8">
        <f>C5*1.2</f>
        <v>9984</v>
      </c>
    </row>
    <row r="6" spans="1:5" ht="14.45" customHeight="1" x14ac:dyDescent="0.25">
      <c r="B6" s="5" t="s">
        <v>16</v>
      </c>
      <c r="C6" s="6">
        <v>9160</v>
      </c>
      <c r="D6" s="7">
        <f t="shared" ref="D6:D51" si="0">C6*0.2</f>
        <v>1832</v>
      </c>
      <c r="E6" s="8">
        <f t="shared" ref="E6:E51" si="1">C6*1.2</f>
        <v>10992</v>
      </c>
    </row>
    <row r="7" spans="1:5" ht="14.45" customHeight="1" x14ac:dyDescent="0.25">
      <c r="A7" s="2" t="s">
        <v>1</v>
      </c>
      <c r="B7" s="9"/>
      <c r="C7" s="6"/>
      <c r="D7" s="7"/>
      <c r="E7" s="8"/>
    </row>
    <row r="8" spans="1:5" ht="14.45" customHeight="1" x14ac:dyDescent="0.25">
      <c r="B8" s="5" t="s">
        <v>25</v>
      </c>
      <c r="C8" s="6">
        <v>0</v>
      </c>
      <c r="D8" s="7">
        <f t="shared" si="0"/>
        <v>0</v>
      </c>
      <c r="E8" s="8">
        <f t="shared" si="1"/>
        <v>0</v>
      </c>
    </row>
    <row r="9" spans="1:5" ht="14.45" customHeight="1" x14ac:dyDescent="0.25">
      <c r="B9" s="5" t="s">
        <v>2</v>
      </c>
      <c r="C9" s="6">
        <v>425</v>
      </c>
      <c r="D9" s="7">
        <f t="shared" si="0"/>
        <v>85</v>
      </c>
      <c r="E9" s="8">
        <f t="shared" si="1"/>
        <v>510</v>
      </c>
    </row>
    <row r="10" spans="1:5" ht="14.45" customHeight="1" x14ac:dyDescent="0.25">
      <c r="B10" s="5" t="s">
        <v>3</v>
      </c>
      <c r="C10" s="6">
        <v>425</v>
      </c>
      <c r="D10" s="7">
        <f t="shared" si="0"/>
        <v>85</v>
      </c>
      <c r="E10" s="8">
        <f t="shared" si="1"/>
        <v>510</v>
      </c>
    </row>
    <row r="11" spans="1:5" ht="14.45" customHeight="1" x14ac:dyDescent="0.25">
      <c r="A11" s="2" t="s">
        <v>4</v>
      </c>
      <c r="B11" s="9"/>
      <c r="C11" s="6"/>
      <c r="D11" s="7"/>
      <c r="E11" s="8"/>
    </row>
    <row r="12" spans="1:5" ht="14.45" customHeight="1" x14ac:dyDescent="0.25">
      <c r="B12" s="5" t="s">
        <v>26</v>
      </c>
      <c r="C12" s="6">
        <v>0</v>
      </c>
      <c r="D12" s="7">
        <f t="shared" si="0"/>
        <v>0</v>
      </c>
      <c r="E12" s="8">
        <f t="shared" si="1"/>
        <v>0</v>
      </c>
    </row>
    <row r="13" spans="1:5" ht="14.45" customHeight="1" x14ac:dyDescent="0.25">
      <c r="B13" s="5" t="s">
        <v>27</v>
      </c>
      <c r="C13" s="6">
        <v>1250</v>
      </c>
      <c r="D13" s="7">
        <f t="shared" si="0"/>
        <v>250</v>
      </c>
      <c r="E13" s="8">
        <f t="shared" si="1"/>
        <v>1500</v>
      </c>
    </row>
    <row r="14" spans="1:5" ht="14.45" customHeight="1" x14ac:dyDescent="0.25">
      <c r="A14" s="2" t="s">
        <v>5</v>
      </c>
      <c r="B14" s="9"/>
      <c r="C14" s="6"/>
      <c r="D14" s="7"/>
      <c r="E14" s="8"/>
    </row>
    <row r="15" spans="1:5" ht="14.45" customHeight="1" x14ac:dyDescent="0.25">
      <c r="B15" s="5" t="s">
        <v>28</v>
      </c>
      <c r="C15" s="6">
        <v>0</v>
      </c>
      <c r="D15" s="7">
        <f t="shared" si="0"/>
        <v>0</v>
      </c>
      <c r="E15" s="8">
        <f t="shared" si="1"/>
        <v>0</v>
      </c>
    </row>
    <row r="16" spans="1:5" ht="14.45" customHeight="1" x14ac:dyDescent="0.25">
      <c r="B16" s="5" t="s">
        <v>30</v>
      </c>
      <c r="C16" s="6">
        <v>62</v>
      </c>
      <c r="D16" s="7">
        <f t="shared" si="0"/>
        <v>12.4</v>
      </c>
      <c r="E16" s="8">
        <f t="shared" si="1"/>
        <v>74.399999999999991</v>
      </c>
    </row>
    <row r="17" spans="1:5" ht="14.45" customHeight="1" x14ac:dyDescent="0.25">
      <c r="B17" s="5" t="s">
        <v>29</v>
      </c>
      <c r="C17" s="6">
        <v>150</v>
      </c>
      <c r="D17" s="7">
        <f t="shared" si="0"/>
        <v>30</v>
      </c>
      <c r="E17" s="8">
        <f t="shared" si="1"/>
        <v>180</v>
      </c>
    </row>
    <row r="18" spans="1:5" ht="14.45" customHeight="1" x14ac:dyDescent="0.25">
      <c r="A18" s="2" t="s">
        <v>31</v>
      </c>
      <c r="B18" s="9"/>
      <c r="C18" s="6"/>
      <c r="D18" s="7"/>
      <c r="E18" s="8"/>
    </row>
    <row r="19" spans="1:5" ht="14.45" customHeight="1" x14ac:dyDescent="0.25">
      <c r="B19" s="5" t="s">
        <v>35</v>
      </c>
      <c r="C19" s="6">
        <v>0</v>
      </c>
      <c r="D19" s="7">
        <f t="shared" si="0"/>
        <v>0</v>
      </c>
      <c r="E19" s="8">
        <f t="shared" si="1"/>
        <v>0</v>
      </c>
    </row>
    <row r="20" spans="1:5" ht="14.45" customHeight="1" x14ac:dyDescent="0.25">
      <c r="B20" s="5" t="s">
        <v>34</v>
      </c>
      <c r="C20" s="6">
        <v>0</v>
      </c>
      <c r="D20" s="7">
        <f t="shared" si="0"/>
        <v>0</v>
      </c>
      <c r="E20" s="8">
        <f t="shared" si="1"/>
        <v>0</v>
      </c>
    </row>
    <row r="21" spans="1:5" ht="14.45" customHeight="1" x14ac:dyDescent="0.25">
      <c r="B21" s="5" t="s">
        <v>32</v>
      </c>
      <c r="C21" s="6">
        <v>135</v>
      </c>
      <c r="D21" s="7">
        <f t="shared" si="0"/>
        <v>27</v>
      </c>
      <c r="E21" s="8">
        <f t="shared" si="1"/>
        <v>162</v>
      </c>
    </row>
    <row r="22" spans="1:5" ht="14.45" customHeight="1" x14ac:dyDescent="0.25">
      <c r="B22" s="5" t="s">
        <v>33</v>
      </c>
      <c r="C22" s="6">
        <v>232.5</v>
      </c>
      <c r="D22" s="7">
        <f t="shared" si="0"/>
        <v>46.5</v>
      </c>
      <c r="E22" s="8">
        <f t="shared" si="1"/>
        <v>279</v>
      </c>
    </row>
    <row r="23" spans="1:5" ht="14.45" customHeight="1" x14ac:dyDescent="0.25">
      <c r="A23" s="2" t="s">
        <v>36</v>
      </c>
      <c r="B23" s="9"/>
      <c r="C23" s="6"/>
      <c r="D23" s="7"/>
      <c r="E23" s="8"/>
    </row>
    <row r="24" spans="1:5" ht="14.45" customHeight="1" x14ac:dyDescent="0.25">
      <c r="B24" s="5" t="s">
        <v>37</v>
      </c>
      <c r="C24" s="6">
        <v>0</v>
      </c>
      <c r="D24" s="7">
        <f t="shared" si="0"/>
        <v>0</v>
      </c>
      <c r="E24" s="8">
        <f t="shared" si="1"/>
        <v>0</v>
      </c>
    </row>
    <row r="25" spans="1:5" ht="14.45" customHeight="1" x14ac:dyDescent="0.25">
      <c r="B25" s="5" t="s">
        <v>6</v>
      </c>
      <c r="C25" s="6">
        <v>112.5</v>
      </c>
      <c r="D25" s="7">
        <f t="shared" si="0"/>
        <v>22.5</v>
      </c>
      <c r="E25" s="8">
        <f t="shared" si="1"/>
        <v>135</v>
      </c>
    </row>
    <row r="26" spans="1:5" ht="14.45" customHeight="1" x14ac:dyDescent="0.25">
      <c r="A26" s="2" t="s">
        <v>38</v>
      </c>
      <c r="B26" s="9"/>
      <c r="C26" s="6"/>
      <c r="D26" s="7"/>
      <c r="E26" s="8"/>
    </row>
    <row r="27" spans="1:5" ht="14.45" customHeight="1" x14ac:dyDescent="0.25">
      <c r="B27" s="5" t="s">
        <v>39</v>
      </c>
      <c r="C27" s="6">
        <v>0</v>
      </c>
      <c r="D27" s="7">
        <f t="shared" si="0"/>
        <v>0</v>
      </c>
      <c r="E27" s="8">
        <f t="shared" si="1"/>
        <v>0</v>
      </c>
    </row>
    <row r="28" spans="1:5" ht="14.45" customHeight="1" x14ac:dyDescent="0.25">
      <c r="B28" s="5" t="s">
        <v>40</v>
      </c>
      <c r="C28" s="6">
        <v>42</v>
      </c>
      <c r="D28" s="7">
        <f t="shared" si="0"/>
        <v>8.4</v>
      </c>
      <c r="E28" s="8">
        <f t="shared" si="1"/>
        <v>50.4</v>
      </c>
    </row>
    <row r="29" spans="1:5" ht="14.45" customHeight="1" x14ac:dyDescent="0.25">
      <c r="B29" s="5" t="s">
        <v>41</v>
      </c>
      <c r="C29" s="6">
        <v>117</v>
      </c>
      <c r="D29" s="7">
        <f t="shared" si="0"/>
        <v>23.400000000000002</v>
      </c>
      <c r="E29" s="8">
        <f t="shared" si="1"/>
        <v>140.4</v>
      </c>
    </row>
    <row r="30" spans="1:5" ht="14.45" customHeight="1" x14ac:dyDescent="0.25">
      <c r="A30" s="2" t="s">
        <v>42</v>
      </c>
      <c r="B30" s="9"/>
      <c r="C30" s="6"/>
      <c r="D30" s="7"/>
      <c r="E30" s="8"/>
    </row>
    <row r="31" spans="1:5" ht="14.45" customHeight="1" x14ac:dyDescent="0.25">
      <c r="B31" s="5" t="s">
        <v>43</v>
      </c>
      <c r="C31" s="6">
        <v>0</v>
      </c>
      <c r="D31" s="7">
        <f t="shared" si="0"/>
        <v>0</v>
      </c>
      <c r="E31" s="8">
        <f t="shared" si="1"/>
        <v>0</v>
      </c>
    </row>
    <row r="32" spans="1:5" ht="14.45" customHeight="1" x14ac:dyDescent="0.25">
      <c r="B32" s="5" t="s">
        <v>44</v>
      </c>
      <c r="C32" s="6">
        <v>63.5</v>
      </c>
      <c r="D32" s="7">
        <f t="shared" si="0"/>
        <v>12.700000000000001</v>
      </c>
      <c r="E32" s="8">
        <f t="shared" si="1"/>
        <v>76.2</v>
      </c>
    </row>
    <row r="33" spans="1:5" ht="14.45" customHeight="1" x14ac:dyDescent="0.25">
      <c r="B33" s="5" t="s">
        <v>61</v>
      </c>
      <c r="C33" s="6">
        <v>90</v>
      </c>
      <c r="D33" s="7">
        <f t="shared" si="0"/>
        <v>18</v>
      </c>
      <c r="E33" s="8">
        <f t="shared" si="1"/>
        <v>108</v>
      </c>
    </row>
    <row r="34" spans="1:5" ht="14.45" customHeight="1" x14ac:dyDescent="0.25">
      <c r="A34" s="2" t="s">
        <v>48</v>
      </c>
      <c r="B34" s="9"/>
      <c r="C34" s="6"/>
      <c r="D34" s="7"/>
      <c r="E34" s="8"/>
    </row>
    <row r="35" spans="1:5" ht="14.45" customHeight="1" x14ac:dyDescent="0.25">
      <c r="B35" s="5" t="s">
        <v>45</v>
      </c>
      <c r="C35" s="6">
        <v>0</v>
      </c>
      <c r="D35" s="7">
        <f t="shared" si="0"/>
        <v>0</v>
      </c>
      <c r="E35" s="8">
        <f t="shared" ref="E35" si="2">C35*1.2</f>
        <v>0</v>
      </c>
    </row>
    <row r="36" spans="1:5" ht="14.45" customHeight="1" x14ac:dyDescent="0.25">
      <c r="B36" s="5" t="s">
        <v>7</v>
      </c>
      <c r="C36" s="6">
        <v>40</v>
      </c>
      <c r="D36" s="7">
        <f t="shared" si="0"/>
        <v>8</v>
      </c>
      <c r="E36" s="8">
        <f t="shared" si="1"/>
        <v>48</v>
      </c>
    </row>
    <row r="37" spans="1:5" ht="14.45" customHeight="1" x14ac:dyDescent="0.25">
      <c r="A37" s="2" t="s">
        <v>49</v>
      </c>
      <c r="B37" s="9"/>
      <c r="C37" s="6"/>
      <c r="D37" s="7"/>
      <c r="E37" s="8"/>
    </row>
    <row r="38" spans="1:5" ht="14.45" customHeight="1" x14ac:dyDescent="0.25">
      <c r="B38" s="5" t="s">
        <v>50</v>
      </c>
      <c r="C38" s="6">
        <v>0</v>
      </c>
      <c r="D38" s="7">
        <f t="shared" si="0"/>
        <v>0</v>
      </c>
      <c r="E38" s="8">
        <f t="shared" si="1"/>
        <v>0</v>
      </c>
    </row>
    <row r="39" spans="1:5" ht="14.45" customHeight="1" x14ac:dyDescent="0.25">
      <c r="B39" s="5" t="s">
        <v>8</v>
      </c>
      <c r="C39" s="6">
        <v>375</v>
      </c>
      <c r="D39" s="7">
        <f t="shared" si="0"/>
        <v>75</v>
      </c>
      <c r="E39" s="8">
        <f t="shared" si="1"/>
        <v>450</v>
      </c>
    </row>
    <row r="40" spans="1:5" ht="14.45" customHeight="1" x14ac:dyDescent="0.25">
      <c r="B40" s="5" t="s">
        <v>51</v>
      </c>
      <c r="C40" s="6">
        <v>525</v>
      </c>
      <c r="D40" s="7">
        <f t="shared" si="0"/>
        <v>105</v>
      </c>
      <c r="E40" s="8">
        <f t="shared" si="1"/>
        <v>630</v>
      </c>
    </row>
    <row r="41" spans="1:5" ht="14.45" customHeight="1" x14ac:dyDescent="0.25">
      <c r="B41" s="5" t="s">
        <v>52</v>
      </c>
      <c r="C41" s="6">
        <v>735</v>
      </c>
      <c r="D41" s="7">
        <f t="shared" si="0"/>
        <v>147</v>
      </c>
      <c r="E41" s="8">
        <f t="shared" si="1"/>
        <v>882</v>
      </c>
    </row>
    <row r="42" spans="1:5" ht="14.45" customHeight="1" x14ac:dyDescent="0.25">
      <c r="A42" s="2" t="s">
        <v>9</v>
      </c>
      <c r="B42" s="9"/>
      <c r="C42" s="6"/>
      <c r="D42" s="7"/>
      <c r="E42" s="8"/>
    </row>
    <row r="43" spans="1:5" ht="14.45" customHeight="1" x14ac:dyDescent="0.25">
      <c r="B43" s="5" t="s">
        <v>53</v>
      </c>
      <c r="C43" s="6">
        <v>0</v>
      </c>
      <c r="D43" s="7">
        <f t="shared" si="0"/>
        <v>0</v>
      </c>
      <c r="E43" s="8">
        <f t="shared" si="1"/>
        <v>0</v>
      </c>
    </row>
    <row r="44" spans="1:5" ht="14.45" customHeight="1" x14ac:dyDescent="0.25">
      <c r="B44" s="5" t="s">
        <v>54</v>
      </c>
      <c r="C44" s="6">
        <v>75</v>
      </c>
      <c r="D44" s="7">
        <f t="shared" si="0"/>
        <v>15</v>
      </c>
      <c r="E44" s="8">
        <f t="shared" si="1"/>
        <v>90</v>
      </c>
    </row>
    <row r="45" spans="1:5" ht="14.45" customHeight="1" x14ac:dyDescent="0.25">
      <c r="B45" s="5" t="s">
        <v>55</v>
      </c>
      <c r="C45" s="6">
        <v>75</v>
      </c>
      <c r="D45" s="7">
        <f t="shared" si="0"/>
        <v>15</v>
      </c>
      <c r="E45" s="8">
        <f t="shared" si="1"/>
        <v>90</v>
      </c>
    </row>
    <row r="46" spans="1:5" ht="14.45" customHeight="1" x14ac:dyDescent="0.25">
      <c r="B46" s="5" t="s">
        <v>56</v>
      </c>
      <c r="C46" s="6">
        <v>150</v>
      </c>
      <c r="D46" s="7">
        <f t="shared" si="0"/>
        <v>30</v>
      </c>
      <c r="E46" s="8">
        <f t="shared" si="1"/>
        <v>180</v>
      </c>
    </row>
    <row r="47" spans="1:5" ht="14.45" customHeight="1" x14ac:dyDescent="0.25">
      <c r="A47" s="2" t="s">
        <v>10</v>
      </c>
      <c r="B47" s="9"/>
      <c r="C47" s="6"/>
      <c r="D47" s="7"/>
      <c r="E47" s="8"/>
    </row>
    <row r="48" spans="1:5" ht="14.45" customHeight="1" x14ac:dyDescent="0.25">
      <c r="B48" s="5" t="s">
        <v>57</v>
      </c>
      <c r="C48" s="6">
        <v>0</v>
      </c>
      <c r="D48" s="7">
        <f t="shared" si="0"/>
        <v>0</v>
      </c>
      <c r="E48" s="8">
        <f t="shared" si="1"/>
        <v>0</v>
      </c>
    </row>
    <row r="49" spans="2:5" ht="14.45" customHeight="1" x14ac:dyDescent="0.25">
      <c r="B49" s="5" t="s">
        <v>58</v>
      </c>
      <c r="C49" s="6">
        <v>352.5</v>
      </c>
      <c r="D49" s="7">
        <f t="shared" si="0"/>
        <v>70.5</v>
      </c>
      <c r="E49" s="8">
        <f t="shared" si="1"/>
        <v>423</v>
      </c>
    </row>
    <row r="50" spans="2:5" ht="14.45" customHeight="1" x14ac:dyDescent="0.25">
      <c r="B50" s="5" t="s">
        <v>59</v>
      </c>
      <c r="C50" s="6">
        <v>77.5</v>
      </c>
      <c r="D50" s="7">
        <f t="shared" si="0"/>
        <v>15.5</v>
      </c>
      <c r="E50" s="8">
        <f t="shared" si="1"/>
        <v>93</v>
      </c>
    </row>
    <row r="51" spans="2:5" ht="14.45" customHeight="1" x14ac:dyDescent="0.25">
      <c r="B51" s="5" t="s">
        <v>60</v>
      </c>
      <c r="C51" s="10">
        <v>430</v>
      </c>
      <c r="D51" s="11">
        <f t="shared" si="0"/>
        <v>86</v>
      </c>
      <c r="E51" s="12">
        <f t="shared" si="1"/>
        <v>516</v>
      </c>
    </row>
  </sheetData>
  <sheetProtection algorithmName="SHA-512" hashValue="/Rc06Q49h48E64tdwXH80Aj5al8CLa9CZbm8OYwJAeDkY0/9g9XpaYO1osjgY7jwKST6EeZdUkrMx4qKtINusw==" saltValue="aYyZhAteNaf/vRAAf7KOMg==" spinCount="100000" sheet="1" objects="1" scenarios="1"/>
  <mergeCells count="4">
    <mergeCell ref="C2:E2"/>
    <mergeCell ref="C3:C4"/>
    <mergeCell ref="D3:D4"/>
    <mergeCell ref="E3:E4"/>
  </mergeCells>
  <pageMargins left="0.31496062992125984" right="0.31496062992125984" top="0.35433070866141736" bottom="0.35433070866141736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C7ED4-1FBE-4D0F-9832-B390451491BB}">
  <dimension ref="A2:L9"/>
  <sheetViews>
    <sheetView topLeftCell="M1" workbookViewId="0">
      <selection activeCell="Q10" sqref="Q10"/>
    </sheetView>
  </sheetViews>
  <sheetFormatPr defaultColWidth="21.5703125" defaultRowHeight="11.25" x14ac:dyDescent="0.2"/>
  <cols>
    <col min="1" max="1" width="0" style="1" hidden="1" customWidth="1"/>
    <col min="2" max="2" width="27" style="1" hidden="1" customWidth="1"/>
    <col min="3" max="3" width="33.5703125" style="1" hidden="1" customWidth="1"/>
    <col min="4" max="4" width="38" style="1" hidden="1" customWidth="1"/>
    <col min="5" max="5" width="25.28515625" style="1" hidden="1" customWidth="1"/>
    <col min="6" max="6" width="34" style="1" hidden="1" customWidth="1"/>
    <col min="7" max="12" width="0" style="1" hidden="1" customWidth="1"/>
    <col min="13" max="16384" width="21.5703125" style="1"/>
  </cols>
  <sheetData>
    <row r="2" spans="1:12" x14ac:dyDescent="0.2">
      <c r="A2" s="1" t="s">
        <v>17</v>
      </c>
      <c r="B2" s="1" t="s">
        <v>25</v>
      </c>
      <c r="C2" s="1" t="s">
        <v>26</v>
      </c>
      <c r="D2" s="1" t="s">
        <v>28</v>
      </c>
      <c r="E2" s="1" t="s">
        <v>35</v>
      </c>
      <c r="F2" s="1" t="s">
        <v>37</v>
      </c>
      <c r="G2" s="1" t="s">
        <v>39</v>
      </c>
      <c r="H2" s="1" t="s">
        <v>43</v>
      </c>
      <c r="I2" s="1" t="s">
        <v>45</v>
      </c>
      <c r="J2" s="1" t="s">
        <v>50</v>
      </c>
      <c r="K2" s="1" t="s">
        <v>53</v>
      </c>
      <c r="L2" s="1" t="s">
        <v>57</v>
      </c>
    </row>
    <row r="3" spans="1:12" x14ac:dyDescent="0.2">
      <c r="A3" s="1" t="s">
        <v>18</v>
      </c>
      <c r="B3" s="1" t="s">
        <v>46</v>
      </c>
      <c r="C3" s="1" t="s">
        <v>27</v>
      </c>
      <c r="D3" s="1" t="s">
        <v>30</v>
      </c>
      <c r="E3" s="1" t="s">
        <v>34</v>
      </c>
      <c r="F3" s="1" t="s">
        <v>6</v>
      </c>
      <c r="G3" s="1" t="s">
        <v>40</v>
      </c>
      <c r="H3" s="1" t="s">
        <v>44</v>
      </c>
      <c r="I3" s="1" t="s">
        <v>7</v>
      </c>
      <c r="J3" s="1" t="s">
        <v>8</v>
      </c>
      <c r="K3" s="1" t="s">
        <v>54</v>
      </c>
      <c r="L3" s="1" t="s">
        <v>58</v>
      </c>
    </row>
    <row r="4" spans="1:12" x14ac:dyDescent="0.2">
      <c r="A4" s="1" t="s">
        <v>19</v>
      </c>
      <c r="B4" s="1" t="s">
        <v>47</v>
      </c>
      <c r="D4" s="1" t="s">
        <v>29</v>
      </c>
      <c r="E4" s="1" t="s">
        <v>32</v>
      </c>
      <c r="G4" s="1" t="s">
        <v>41</v>
      </c>
      <c r="H4" s="1" t="s">
        <v>61</v>
      </c>
      <c r="J4" s="1" t="s">
        <v>51</v>
      </c>
      <c r="K4" s="1" t="s">
        <v>55</v>
      </c>
      <c r="L4" s="1" t="s">
        <v>59</v>
      </c>
    </row>
    <row r="5" spans="1:12" x14ac:dyDescent="0.2">
      <c r="A5" s="1" t="s">
        <v>20</v>
      </c>
      <c r="E5" s="1" t="s">
        <v>33</v>
      </c>
      <c r="J5" s="1" t="s">
        <v>52</v>
      </c>
      <c r="K5" s="1" t="s">
        <v>56</v>
      </c>
      <c r="L5" s="1" t="s">
        <v>60</v>
      </c>
    </row>
    <row r="6" spans="1:12" x14ac:dyDescent="0.2">
      <c r="A6" s="1" t="s">
        <v>21</v>
      </c>
    </row>
    <row r="7" spans="1:12" x14ac:dyDescent="0.2">
      <c r="A7" s="1" t="s">
        <v>22</v>
      </c>
    </row>
    <row r="8" spans="1:12" x14ac:dyDescent="0.2">
      <c r="A8" s="1" t="s">
        <v>23</v>
      </c>
    </row>
    <row r="9" spans="1:12" x14ac:dyDescent="0.2">
      <c r="A9" s="1" t="s">
        <v>24</v>
      </c>
    </row>
  </sheetData>
  <sheetProtection algorithmName="SHA-512" hashValue="iGo3BIBaXdMnaM+OpkFeXzDqu6iMaoxjDa/faj7CRhNxHQsx76G52NNFyKzammFwnOmqMZUu6Gt3CB2P/pjAzw==" saltValue="WJ3yODvBeHJz44LgDqfOQ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Configurator</vt:lpstr>
      <vt:lpstr>Options List</vt:lpstr>
      <vt:lpstr>Sheet3</vt:lpstr>
      <vt:lpstr>'Options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Ben Calderaro-Gunn</cp:lastModifiedBy>
  <cp:lastPrinted>2024-06-12T08:34:35Z</cp:lastPrinted>
  <dcterms:created xsi:type="dcterms:W3CDTF">2024-06-11T09:43:13Z</dcterms:created>
  <dcterms:modified xsi:type="dcterms:W3CDTF">2025-07-23T11:31:32Z</dcterms:modified>
</cp:coreProperties>
</file>